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7ab5b68c21af31a/Dokumente/Lions2526/Distrikt/Future Award/"/>
    </mc:Choice>
  </mc:AlternateContent>
  <xr:revisionPtr revIDLastSave="0" documentId="8_{A60D91E6-A01B-429D-B72E-D4B3D0F0040A}" xr6:coauthVersionLast="47" xr6:coauthVersionMax="47" xr10:uidLastSave="{00000000-0000-0000-0000-000000000000}"/>
  <bookViews>
    <workbookView xWindow="-96" yWindow="-96" windowWidth="23232" windowHeight="12432" xr2:uid="{2B877D46-1D3D-4245-B3F2-2FB58AD4B669}"/>
  </bookViews>
  <sheets>
    <sheet name="Bewertungsbogen" sheetId="4" r:id="rId1"/>
  </sheets>
  <definedNames>
    <definedName name="_xlnm.Print_Area" localSheetId="0">Bewertungsbogen!$A$1:$I$70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4" l="1"/>
  <c r="F49" i="4"/>
  <c r="F48" i="4"/>
  <c r="I48" i="4"/>
  <c r="F50" i="4"/>
  <c r="F23" i="4"/>
  <c r="F47" i="4"/>
  <c r="F40" i="4"/>
  <c r="F26" i="4"/>
  <c r="F32" i="4"/>
  <c r="F15" i="4"/>
  <c r="F16" i="4"/>
  <c r="F17" i="4"/>
  <c r="F18" i="4"/>
  <c r="F19" i="4"/>
  <c r="F20" i="4"/>
  <c r="F21" i="4"/>
  <c r="F22" i="4"/>
  <c r="F24" i="4"/>
  <c r="F25" i="4"/>
  <c r="F53" i="4" l="1"/>
  <c r="F52" i="4"/>
  <c r="F51" i="4"/>
  <c r="F46" i="4"/>
  <c r="F45" i="4"/>
  <c r="F44" i="4"/>
  <c r="F43" i="4"/>
  <c r="F42" i="4"/>
  <c r="F41" i="4"/>
  <c r="F39" i="4"/>
  <c r="F38" i="4"/>
  <c r="F37" i="4"/>
  <c r="F36" i="4"/>
  <c r="F35" i="4"/>
  <c r="F34" i="4"/>
  <c r="F33" i="4"/>
  <c r="F31" i="4"/>
  <c r="F30" i="4"/>
  <c r="F27" i="4"/>
  <c r="F64" i="4" l="1"/>
  <c r="H64" i="4" s="1"/>
</calcChain>
</file>

<file path=xl/sharedStrings.xml><?xml version="1.0" encoding="utf-8"?>
<sst xmlns="http://schemas.openxmlformats.org/spreadsheetml/2006/main" count="189" uniqueCount="122">
  <si>
    <t>Wie ist Ihr Lions Club organisiert?</t>
  </si>
  <si>
    <t>Haben Sie einen Seniorenbeauftragten?</t>
  </si>
  <si>
    <t>Haben Sie im vergangenen Lions-Jahr eine Mitgliederbefragung durchgeführt?</t>
  </si>
  <si>
    <t>Wie viele neue Mitglieder haben Sie in den vergangenen zwölf Monaten aufgenomen?</t>
  </si>
  <si>
    <t>Wie viele Mitglieder Ihres Clubs haben am Neumitgliederseminar Ihres Distrikts Bayern Ost im letzten Jahr teilgenommen?</t>
  </si>
  <si>
    <t>Haben Sie die Global Action Team Struktur in Ihrer Club-Organisation bereits umgesetzt?</t>
  </si>
  <si>
    <t>1.10</t>
  </si>
  <si>
    <t>1.01</t>
  </si>
  <si>
    <t>1.03</t>
  </si>
  <si>
    <t>1.04</t>
  </si>
  <si>
    <t>1.05</t>
  </si>
  <si>
    <t>1.06</t>
  </si>
  <si>
    <t>1.07</t>
  </si>
  <si>
    <t>1.08</t>
  </si>
  <si>
    <t>1.09</t>
  </si>
  <si>
    <t>2.01</t>
  </si>
  <si>
    <t>Wie viele Presseveröffentlichungen initiierte Ihr Lions Club im vergangenen Lions-Jahr?</t>
  </si>
  <si>
    <t>Verfügt Ihr Club über eine eigene Internet-Seite?</t>
  </si>
  <si>
    <t>Verfügt Ihr Club über eine eigene Instagram-Seite?</t>
  </si>
  <si>
    <t>2.02</t>
  </si>
  <si>
    <t>2.03</t>
  </si>
  <si>
    <t>2.04</t>
  </si>
  <si>
    <t>2.05</t>
  </si>
  <si>
    <t>2.06</t>
  </si>
  <si>
    <t>Enthalten die Auftritte Ihres Clubs…</t>
  </si>
  <si>
    <t>2.07</t>
  </si>
  <si>
    <t>Nutzen Sie die von Lions Deutschland angebotene Internetseite?</t>
  </si>
  <si>
    <t>LEADERSHIP</t>
  </si>
  <si>
    <t>3.01</t>
  </si>
  <si>
    <t>3.02</t>
  </si>
  <si>
    <t>3.03</t>
  </si>
  <si>
    <t>Unsere neuen Mitglieder nehmen in den ersten drei Jahren ihrer Mitgliedschaft an einem Neumitgliederseminar teil.</t>
  </si>
  <si>
    <t>3.04</t>
  </si>
  <si>
    <t>3.05</t>
  </si>
  <si>
    <t>Mitglieder unseres Clubs haben im vergangenen Jahr an Online-Seminaren von LCI teilgenommen.</t>
  </si>
  <si>
    <t>Mitglieder unseres Clubs haben im vergangenen Jahr an Distrikt-Seminaren teilgenommen.</t>
  </si>
  <si>
    <t>3.06</t>
  </si>
  <si>
    <t>4.01</t>
  </si>
  <si>
    <t>4.02</t>
  </si>
  <si>
    <t>4.03</t>
  </si>
  <si>
    <t>Wir beteiligen uns am Spendenmarathon</t>
  </si>
  <si>
    <t>4.04</t>
  </si>
  <si>
    <t>Wir beteiligen uns aktiv an KindergartenPLUS</t>
  </si>
  <si>
    <t>4.05</t>
  </si>
  <si>
    <t>Wir beteiligen uns aktiv an Klasse2000</t>
  </si>
  <si>
    <t>4.06</t>
  </si>
  <si>
    <t>Wir beteiligen uns aktiv an Lions Quest</t>
  </si>
  <si>
    <t>4.07</t>
  </si>
  <si>
    <t>Wir engagieren uns bei folgendem Integrationsprojekt…</t>
  </si>
  <si>
    <t>Damen- oder Herren-Club = je 10 Punkte; gemischter Club = 30 Punkte</t>
  </si>
  <si>
    <t>Ja = 30 Punkte; Nein = 0 Punkte</t>
  </si>
  <si>
    <t>Je neues Mitglied = 20 Punkte</t>
  </si>
  <si>
    <t>Je teilnehmendes Mitglied = 10 Punkte</t>
  </si>
  <si>
    <t>Ja = 50 Punkte; Nein = 0 Punkte</t>
  </si>
  <si>
    <t>Beziehen Sie Ihre Mitglieder bei der Gestaltung der Activities Ihres Lions Clubs aktiv ein?</t>
  </si>
  <si>
    <t>Antwort</t>
  </si>
  <si>
    <t>Punkte</t>
  </si>
  <si>
    <t>ja/nein</t>
  </si>
  <si>
    <t>Herren/Damen/gemischt</t>
  </si>
  <si>
    <t>Möglichkeiten</t>
  </si>
  <si>
    <t>ja/teilweise/nein</t>
  </si>
  <si>
    <t>[Anzahl eingeben]</t>
  </si>
  <si>
    <t>Ja = 100 Punkte; Teilweise = 50 Punkte; Nein = 0 Punkte</t>
  </si>
  <si>
    <t>Werte</t>
  </si>
  <si>
    <t>Wir planen unsere Führungskräfte kurzfristig (für das vor uns liegende Lions-Jahr), mittelfristig (für drei Jahre) oder langfristig (für fünf oder mehr Jahre).</t>
  </si>
  <si>
    <t>kurzfristig/mittelfristig/ langfristig</t>
  </si>
  <si>
    <t>kurzfristig = 10 Punkte; mittelfristig = 50 Punkte; langfristig = 80 Punkte</t>
  </si>
  <si>
    <t>Ja = 100 Punkte; Nein = 0 Punkte</t>
  </si>
  <si>
    <t>Wir haben im vergangenen Lions-Jahr folgende Mittel je Mitglied generiert:</t>
  </si>
  <si>
    <t>[Zahl eingeben]</t>
  </si>
  <si>
    <t>© Dr. Martin Bookjans, LC Bayreuth-Thiergarten</t>
  </si>
  <si>
    <t>So viele Mitglieder unseres Clubs arbeiten im Kabinett unsers Distrikts Bayern Ost mit.</t>
  </si>
  <si>
    <t>Ein Mitglied = 50 Punkte; zwei Mitglieder = 100 Punkte; drei und mehr Mitglieder = 200 Punkte</t>
  </si>
  <si>
    <t>Der goldene LIONS_FUTURE-AWARD wird ab 2.700 Punkten verliehen.</t>
  </si>
  <si>
    <t>Der silberne LIONS_FUTURE-AWARD wird ab 2.300 bis 2.699 Punkten verliehen.</t>
  </si>
  <si>
    <t>Der bronzene LIONS_FUTURE-AWARD wird ab 1.850 bis 2.299 Punkten verliehen.</t>
  </si>
  <si>
    <t>Bis 500 EUR je Mitglied = 200 Punkte; von 501 EUR bis 1.500 EUR je Mitglied = 300 Punkte; ab 1.501 EUR je Mitglied und mehr = 500 Punkte</t>
  </si>
  <si>
    <r>
      <t xml:space="preserve">bis 3 = 30 Punkte; vier bis sechs = 50 Punkte; sieben und mehr = 100 Punkte; </t>
    </r>
    <r>
      <rPr>
        <sz val="9"/>
        <color rgb="FFFF0000"/>
        <rFont val="Calibri"/>
        <family val="2"/>
        <scheme val="minor"/>
      </rPr>
      <t>nur Print-Medien</t>
    </r>
  </si>
  <si>
    <r>
      <t xml:space="preserve">jährlich bis zu 3 = 100 Punkte; jährlich 4 oder 5 = 200 Punkte; jährlich 6 oder mehr = 300 Punkte; </t>
    </r>
    <r>
      <rPr>
        <sz val="9"/>
        <color rgb="FFFF0000"/>
        <rFont val="Calibri"/>
        <family val="2"/>
        <scheme val="minor"/>
      </rPr>
      <t>Der Begriff "Activities" umfasst beides: Mittel vereinnahmen und Mittel verausgaben</t>
    </r>
  </si>
  <si>
    <r>
      <t xml:space="preserve">Bis zu 300 Punkten; </t>
    </r>
    <r>
      <rPr>
        <sz val="9"/>
        <color rgb="FFFF0000"/>
        <rFont val="Calibri"/>
        <family val="2"/>
        <scheme val="minor"/>
      </rPr>
      <t>Einzelfallbewertung durch das GAT-Team des Distriktes</t>
    </r>
  </si>
  <si>
    <t>Absender:</t>
  </si>
  <si>
    <t>Frage</t>
  </si>
  <si>
    <t>Unser Lions Club und seine Mitglieder (MEMBERSHIP)</t>
  </si>
  <si>
    <t>Ist Ihre Clubsatzung auf dem aktuellsten Stand?</t>
  </si>
  <si>
    <t>Ja = 30 Punkte; Nein = 0 Punkte   -   ggf. Stichworte auf Begleitblatt</t>
  </si>
  <si>
    <t>Vorläufiges ERGEBNIS</t>
  </si>
  <si>
    <t>1.02</t>
  </si>
  <si>
    <t>1.11</t>
  </si>
  <si>
    <t xml:space="preserve">1   </t>
  </si>
  <si>
    <t xml:space="preserve">2   </t>
  </si>
  <si>
    <t xml:space="preserve">3   </t>
  </si>
  <si>
    <t xml:space="preserve">4   </t>
  </si>
  <si>
    <t>ÖFFENTLICHKEITSARBEIT Ihres Lions Clubs</t>
  </si>
  <si>
    <t>b) Vorstand und Beauftragte?</t>
  </si>
  <si>
    <t>c) Mitglieder?</t>
  </si>
  <si>
    <t>d) unser aktuelles Programm?</t>
  </si>
  <si>
    <t>e) Informationen über unsere Activities?</t>
  </si>
  <si>
    <t>f) Presseberichte unseres Clubs?</t>
  </si>
  <si>
    <t>Unsere künftigen Präsidentinnen/Präsidenten nehmen jeweils am Leadership-Seminar teil.</t>
  </si>
  <si>
    <t>Darüber hinaus engagieren wir uns in folgenden Lions-Projekten aus den Bereichen ➀ Augenlicht retten, ➁ Lebenskompetenzen stärken, ➂ Umwelt bewahren, ➃ Gesundheit fördern, ➄ Humanitäre Hilfen. Infos zu den Aufgabenfeldern finden Sie unter https://www.lions.de/wir-helfen. Bitte beschreiben Sie Ihre Activities auf einem gesonderten Blatt</t>
  </si>
  <si>
    <t>Je Mitglied = 10 Punkte</t>
  </si>
  <si>
    <t>[Selbsteinschätzung  manuell festsetzen]</t>
  </si>
  <si>
    <t>Verfügt Ihr Club über eine eigene Facebook- und/oder LinkedIn-Seite?</t>
  </si>
  <si>
    <t>a) aktuelle Infos des Clubs?</t>
  </si>
  <si>
    <t>Wieviele Mitglieder hatte Ihr Club am 30.06.2024</t>
  </si>
  <si>
    <t>SERVICE (ACTIVITYS)</t>
  </si>
  <si>
    <t>So viele Activitys führen wir regelmäßig durch</t>
  </si>
  <si>
    <t xml:space="preserve">Lions Club </t>
  </si>
  <si>
    <t xml:space="preserve"> </t>
  </si>
  <si>
    <t>Bewertungsbogen Lions Future Award 2026</t>
  </si>
  <si>
    <r>
      <t xml:space="preserve">Haben Sie einen Mitgliedschaftsbeauftragten </t>
    </r>
    <r>
      <rPr>
        <b/>
        <sz val="11"/>
        <color rgb="FF003397"/>
        <rFont val="Calibri"/>
        <family val="2"/>
        <scheme val="minor"/>
      </rPr>
      <t>und ist dieser Mitglied des Präsidium</t>
    </r>
    <r>
      <rPr>
        <b/>
        <sz val="11"/>
        <color theme="1"/>
        <rFont val="Calibri"/>
        <family val="2"/>
        <scheme val="minor"/>
      </rPr>
      <t>s?</t>
    </r>
  </si>
  <si>
    <r>
      <rPr>
        <b/>
        <sz val="11"/>
        <color rgb="FF003397"/>
        <rFont val="Calibri"/>
        <family val="2"/>
        <scheme val="minor"/>
      </rPr>
      <t xml:space="preserve">Werden </t>
    </r>
    <r>
      <rPr>
        <b/>
        <sz val="11"/>
        <color theme="1"/>
        <rFont val="Calibri"/>
        <family val="2"/>
        <scheme val="minor"/>
      </rPr>
      <t xml:space="preserve">Ihre Mitglieder bei der Gestaltung des Programms Ihres Lions Clubs aktiv </t>
    </r>
    <r>
      <rPr>
        <b/>
        <sz val="11"/>
        <color rgb="FF003397"/>
        <rFont val="Calibri"/>
        <family val="2"/>
        <scheme val="minor"/>
      </rPr>
      <t>einbezogen</t>
    </r>
    <r>
      <rPr>
        <b/>
        <sz val="11"/>
        <color theme="1"/>
        <rFont val="Calibri"/>
        <family val="2"/>
        <scheme val="minor"/>
      </rPr>
      <t>?</t>
    </r>
  </si>
  <si>
    <r>
      <t>Haben Sie einen PR-Beauftragten</t>
    </r>
    <r>
      <rPr>
        <b/>
        <sz val="11"/>
        <color rgb="FF003397"/>
        <rFont val="Calibri"/>
        <family val="2"/>
        <scheme val="minor"/>
      </rPr>
      <t xml:space="preserve"> der zu Ihrer Lokalpresse einen guten Kontakt unterhält</t>
    </r>
    <r>
      <rPr>
        <b/>
        <sz val="11"/>
        <color theme="1"/>
        <rFont val="Calibri"/>
        <family val="2"/>
        <scheme val="minor"/>
      </rPr>
      <t>?</t>
    </r>
  </si>
  <si>
    <t>Interaktive Gestaltung:</t>
  </si>
  <si>
    <t>FFF</t>
  </si>
  <si>
    <t>Der Fragebogen wurde erstellt von:</t>
  </si>
  <si>
    <t>Für Rückfragen:</t>
  </si>
  <si>
    <t>E-Mail</t>
  </si>
  <si>
    <t>Telefon</t>
  </si>
  <si>
    <t>=</t>
  </si>
  <si>
    <t xml:space="preserve">Präsident 2026/2027 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</si>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</sst>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1E1E1E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33"/>
      <color theme="0"/>
      <name val="Calibri"/>
      <family val="2"/>
      <scheme val="minor"/>
    </font>
    <font>
      <sz val="33"/>
      <color theme="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3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1E1E1E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b/>
      <sz val="11"/>
      <color rgb="FF003397"/>
      <name val="Calibri"/>
      <family val="2"/>
      <scheme val="minor"/>
    </font>
    <font>
      <sz val="2"/>
      <color rgb="FFFFDA65"/>
      <name val="Calibri"/>
      <family val="2"/>
      <scheme val="minor"/>
    </font>
    <font>
      <sz val="1"/>
      <color rgb="FFFFDA65"/>
      <name val="Calibri"/>
      <family val="2"/>
      <scheme val="minor"/>
    </font>
    <font>
      <sz val="9"/>
      <color theme="1"/>
      <name val="Wingdings"/>
      <charset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E697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/>
      <diagonal/>
    </border>
    <border>
      <left style="thin">
        <color rgb="FFFFC000"/>
      </left>
      <right style="thin">
        <color rgb="FFFFC000"/>
      </right>
      <top/>
      <bottom style="thin">
        <color rgb="FFFFC000"/>
      </bottom>
      <diagonal/>
    </border>
    <border>
      <left style="thin">
        <color rgb="FFFFC000"/>
      </left>
      <right/>
      <top/>
      <bottom/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/>
      <top/>
      <bottom style="thin">
        <color rgb="FFFFC000"/>
      </bottom>
      <diagonal/>
    </border>
    <border>
      <left/>
      <right/>
      <top style="thin">
        <color rgb="FFFFC000"/>
      </top>
      <bottom/>
      <diagonal/>
    </border>
    <border>
      <left/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/>
      <right/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84">
    <xf numFmtId="0" fontId="0" fillId="0" borderId="0" xfId="0"/>
    <xf numFmtId="49" fontId="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/>
    <xf numFmtId="49" fontId="1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wrapText="1"/>
    </xf>
    <xf numFmtId="49" fontId="1" fillId="0" borderId="0" xfId="0" applyNumberFormat="1" applyFont="1" applyAlignment="1">
      <alignment horizontal="left" vertical="center" wrapText="1"/>
    </xf>
    <xf numFmtId="0" fontId="8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/>
    <xf numFmtId="0" fontId="10" fillId="3" borderId="0" xfId="0" applyFont="1" applyFill="1" applyAlignment="1">
      <alignment vertical="top" wrapText="1"/>
    </xf>
    <xf numFmtId="0" fontId="0" fillId="0" borderId="1" xfId="0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/>
    <xf numFmtId="49" fontId="13" fillId="4" borderId="0" xfId="0" applyNumberFormat="1" applyFont="1" applyFill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1" fillId="0" borderId="6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49" fontId="13" fillId="4" borderId="8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5" fillId="6" borderId="11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horizontal="right" vertical="center" wrapText="1"/>
    </xf>
    <xf numFmtId="0" fontId="5" fillId="6" borderId="13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49" fontId="1" fillId="0" borderId="0" xfId="0" applyNumberFormat="1" applyFont="1" applyAlignment="1">
      <alignment horizontal="left" vertical="top"/>
    </xf>
    <xf numFmtId="0" fontId="13" fillId="4" borderId="12" xfId="0" applyFont="1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0" fillId="4" borderId="11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21" fillId="6" borderId="11" xfId="0" applyFont="1" applyFill="1" applyBorder="1" applyAlignment="1">
      <alignment horizontal="right" vertical="center" wrapText="1"/>
    </xf>
    <xf numFmtId="0" fontId="22" fillId="4" borderId="11" xfId="0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horizontal="right" vertical="center" wrapText="1"/>
    </xf>
    <xf numFmtId="0" fontId="3" fillId="5" borderId="2" xfId="0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vertical="top" wrapText="1"/>
    </xf>
    <xf numFmtId="0" fontId="4" fillId="5" borderId="2" xfId="0" applyFont="1" applyFill="1" applyBorder="1" applyAlignment="1">
      <alignment vertical="top"/>
    </xf>
    <xf numFmtId="0" fontId="3" fillId="5" borderId="2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vertical="top"/>
    </xf>
    <xf numFmtId="0" fontId="5" fillId="0" borderId="0" xfId="0" applyFont="1" applyAlignment="1" applyProtection="1">
      <alignment horizontal="right" vertical="center"/>
      <protection locked="0"/>
    </xf>
    <xf numFmtId="0" fontId="1" fillId="7" borderId="3" xfId="0" applyFont="1" applyFill="1" applyBorder="1" applyAlignment="1" applyProtection="1">
      <alignment vertical="top" wrapText="1"/>
      <protection locked="0"/>
    </xf>
    <xf numFmtId="0" fontId="1" fillId="7" borderId="0" xfId="0" applyFont="1" applyFill="1" applyAlignment="1" applyProtection="1">
      <alignment vertical="top" wrapText="1"/>
      <protection locked="0"/>
    </xf>
    <xf numFmtId="0" fontId="5" fillId="7" borderId="1" xfId="0" applyFont="1" applyFill="1" applyBorder="1" applyAlignment="1" applyProtection="1">
      <alignment horizontal="right" vertical="center"/>
      <protection locked="0"/>
    </xf>
    <xf numFmtId="0" fontId="5" fillId="7" borderId="1" xfId="0" applyFont="1" applyFill="1" applyBorder="1" applyAlignment="1" applyProtection="1">
      <alignment horizontal="right" vertical="center" wrapText="1"/>
      <protection locked="0"/>
    </xf>
    <xf numFmtId="0" fontId="5" fillId="7" borderId="1" xfId="0" applyFont="1" applyFill="1" applyBorder="1" applyAlignment="1" applyProtection="1">
      <alignment vertical="center" wrapText="1"/>
      <protection locked="0"/>
    </xf>
    <xf numFmtId="49" fontId="24" fillId="0" borderId="0" xfId="0" applyNumberFormat="1" applyFont="1" applyAlignment="1">
      <alignment horizontal="left" vertical="top"/>
    </xf>
    <xf numFmtId="0" fontId="0" fillId="7" borderId="0" xfId="0" applyFill="1" applyAlignment="1" applyProtection="1">
      <alignment vertical="top" wrapText="1"/>
      <protection locked="0"/>
    </xf>
    <xf numFmtId="0" fontId="0" fillId="7" borderId="0" xfId="0" applyFill="1" applyAlignment="1" applyProtection="1">
      <alignment horizontal="right" vertical="top"/>
      <protection locked="0"/>
    </xf>
    <xf numFmtId="0" fontId="1" fillId="0" borderId="0" xfId="0" applyFont="1" applyAlignment="1">
      <alignment horizontal="right" vertical="top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3" fillId="4" borderId="7" xfId="0" applyFont="1" applyFill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9" fillId="5" borderId="8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9" xfId="0" applyFont="1" applyBorder="1" applyAlignment="1">
      <alignment wrapText="1"/>
    </xf>
    <xf numFmtId="0" fontId="9" fillId="5" borderId="0" xfId="0" applyFont="1" applyFill="1" applyAlignment="1">
      <alignment vertical="center" wrapText="1"/>
    </xf>
    <xf numFmtId="0" fontId="9" fillId="5" borderId="9" xfId="0" applyFont="1" applyFill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DA65"/>
      <color rgb="FFFFE697"/>
      <color rgb="FF00339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2220086</xdr:colOff>
      <xdr:row>0</xdr:row>
      <xdr:rowOff>108095</xdr:rowOff>
    </xdr:from>
    <xdr:to>
      <xdr:col>7</xdr:col>
      <xdr:colOff>3083431</xdr:colOff>
      <xdr:row>4</xdr:row>
      <xdr:rowOff>166828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A4FA1AE-56B0-40E0-A634-9D1015172A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93" r="13410"/>
        <a:stretch/>
      </xdr:blipFill>
      <xdr:spPr bwMode="auto">
        <a:xfrm>
          <a:off x="11149774" y="108095"/>
          <a:ext cx="863345" cy="765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ABB40-1C90-4E6F-AB8F-926F0324F453}">
  <sheetPr>
    <pageSetUpPr fitToPage="1"/>
  </sheetPr>
  <dimension ref="A1:L69"/>
  <sheetViews>
    <sheetView tabSelected="1" zoomScaleNormal="100" zoomScalePageLayoutView="50" workbookViewId="0">
      <pane ySplit="7" topLeftCell="A8" activePane="bottomLeft" state="frozen"/>
      <selection pane="bottomLeft" activeCell="H12" sqref="H12"/>
    </sheetView>
  </sheetViews>
  <sheetFormatPr baseColWidth="10" defaultRowHeight="14.4" x14ac:dyDescent="0.55000000000000004"/>
  <cols>
    <col min="1" max="1" width="6.5234375" style="1" customWidth="1"/>
    <col min="2" max="2" width="69.62890625" style="5" customWidth="1"/>
    <col min="3" max="3" width="0.1015625" style="2" customWidth="1"/>
    <col min="4" max="4" width="20.89453125" style="5" customWidth="1"/>
    <col min="5" max="5" width="10.3671875" style="3" customWidth="1"/>
    <col min="6" max="6" width="12.5234375" style="5" customWidth="1"/>
    <col min="7" max="7" width="2.47265625" style="5" hidden="1" customWidth="1"/>
    <col min="8" max="8" width="44.89453125" style="2" customWidth="1"/>
    <col min="9" max="9" width="23.3671875" customWidth="1"/>
    <col min="10" max="10" width="68.5234375" style="9" customWidth="1"/>
  </cols>
  <sheetData>
    <row r="1" spans="1:11" s="9" customFormat="1" ht="15" customHeight="1" x14ac:dyDescent="0.55000000000000004">
      <c r="A1" s="79" t="s">
        <v>109</v>
      </c>
      <c r="B1" s="79"/>
      <c r="C1" s="79"/>
      <c r="D1" s="79"/>
      <c r="E1" s="79"/>
      <c r="F1" s="79"/>
      <c r="G1" s="15"/>
      <c r="H1" s="79"/>
    </row>
    <row r="2" spans="1:11" s="9" customFormat="1" ht="15.7" customHeight="1" x14ac:dyDescent="0.55000000000000004">
      <c r="A2" s="82"/>
      <c r="B2" s="82"/>
      <c r="C2" s="82"/>
      <c r="D2" s="82"/>
      <c r="E2" s="82"/>
      <c r="F2" s="82"/>
      <c r="G2" s="15"/>
      <c r="H2" s="80"/>
    </row>
    <row r="3" spans="1:11" s="9" customFormat="1" ht="12.7" customHeight="1" x14ac:dyDescent="0.55000000000000004">
      <c r="A3" s="82"/>
      <c r="B3" s="82"/>
      <c r="C3" s="82"/>
      <c r="D3" s="82"/>
      <c r="E3" s="82"/>
      <c r="F3" s="82"/>
      <c r="G3" s="15"/>
      <c r="H3" s="80"/>
    </row>
    <row r="4" spans="1:11" s="9" customFormat="1" ht="12.7" customHeight="1" x14ac:dyDescent="0.55000000000000004">
      <c r="A4" s="82"/>
      <c r="B4" s="82"/>
      <c r="C4" s="82"/>
      <c r="D4" s="82"/>
      <c r="E4" s="82"/>
      <c r="F4" s="82"/>
      <c r="G4" s="15"/>
      <c r="H4" s="80"/>
    </row>
    <row r="5" spans="1:11" s="9" customFormat="1" ht="26.25" customHeight="1" x14ac:dyDescent="0.55000000000000004">
      <c r="A5" s="83"/>
      <c r="B5" s="83"/>
      <c r="C5" s="83"/>
      <c r="D5" s="83"/>
      <c r="E5" s="83"/>
      <c r="F5" s="83"/>
      <c r="G5" s="15"/>
      <c r="H5" s="81"/>
    </row>
    <row r="6" spans="1:11" s="9" customFormat="1" ht="6" customHeight="1" x14ac:dyDescent="0.55000000000000004">
      <c r="A6" s="7"/>
      <c r="B6" s="10"/>
      <c r="C6" s="5"/>
      <c r="D6" s="5"/>
      <c r="E6" s="8"/>
      <c r="F6" s="5"/>
      <c r="G6" s="5"/>
      <c r="H6" s="5"/>
    </row>
    <row r="7" spans="1:11" s="14" customFormat="1" ht="15" customHeight="1" x14ac:dyDescent="0.55000000000000004">
      <c r="A7" s="57"/>
      <c r="B7" s="58" t="s">
        <v>81</v>
      </c>
      <c r="C7" s="59"/>
      <c r="D7" s="58" t="s">
        <v>59</v>
      </c>
      <c r="E7" s="60" t="s">
        <v>55</v>
      </c>
      <c r="F7" s="58" t="s">
        <v>56</v>
      </c>
      <c r="G7" s="58"/>
      <c r="H7" s="61" t="s">
        <v>63</v>
      </c>
      <c r="J7" s="44"/>
    </row>
    <row r="8" spans="1:11" s="14" customFormat="1" ht="15" customHeight="1" x14ac:dyDescent="0.55000000000000004">
      <c r="A8" s="62"/>
      <c r="B8" s="62"/>
      <c r="C8" s="62"/>
      <c r="D8" s="62"/>
      <c r="E8" s="62"/>
      <c r="F8" s="62"/>
      <c r="G8" s="62"/>
      <c r="H8" s="11" t="s">
        <v>80</v>
      </c>
      <c r="I8" s="62"/>
      <c r="J8" s="62"/>
    </row>
    <row r="9" spans="1:11" s="14" customFormat="1" ht="15" customHeight="1" x14ac:dyDescent="0.55000000000000004">
      <c r="A9" s="62"/>
      <c r="B9" s="62"/>
      <c r="C9" s="62"/>
      <c r="D9" s="62"/>
      <c r="E9" s="62"/>
      <c r="F9" s="62"/>
      <c r="G9" s="62"/>
      <c r="H9" s="12" t="s">
        <v>107</v>
      </c>
      <c r="I9" s="62"/>
      <c r="J9" s="62"/>
    </row>
    <row r="10" spans="1:11" s="14" customFormat="1" ht="15" customHeight="1" x14ac:dyDescent="0.55000000000000004">
      <c r="A10" s="62"/>
      <c r="B10" s="62"/>
      <c r="C10" s="62"/>
      <c r="D10" s="62"/>
      <c r="E10" s="62"/>
      <c r="F10" s="62"/>
      <c r="G10" s="62"/>
      <c r="H10" s="63"/>
      <c r="I10" s="62"/>
      <c r="J10" s="62"/>
    </row>
    <row r="11" spans="1:11" s="14" customFormat="1" ht="15" customHeight="1" x14ac:dyDescent="0.55000000000000004">
      <c r="A11" s="62"/>
      <c r="B11" s="62"/>
      <c r="C11" s="62"/>
      <c r="D11" s="62"/>
      <c r="E11" s="62" t="s">
        <v>108</v>
      </c>
      <c r="F11" s="62"/>
      <c r="G11" s="62"/>
      <c r="H11" s="12" t="s">
        <v>120</v>
      </c>
      <c r="I11" s="62"/>
      <c r="J11" s="62"/>
    </row>
    <row r="12" spans="1:11" s="14" customFormat="1" ht="15" customHeight="1" x14ac:dyDescent="0.55000000000000004">
      <c r="A12" s="62"/>
      <c r="B12" s="62"/>
      <c r="C12" s="62"/>
      <c r="D12" s="62"/>
      <c r="E12" s="62"/>
      <c r="F12" s="62" t="s">
        <v>121</v>
      </c>
      <c r="G12" s="62"/>
      <c r="H12" s="64"/>
      <c r="I12" s="62"/>
      <c r="J12" s="62"/>
    </row>
    <row r="13" spans="1:11" s="14" customFormat="1" ht="7" customHeight="1" x14ac:dyDescent="0.55000000000000004">
      <c r="A13" s="62"/>
      <c r="B13" s="62"/>
      <c r="C13" s="62"/>
      <c r="D13" s="62"/>
      <c r="E13" s="62"/>
      <c r="F13" s="62"/>
      <c r="G13" s="62"/>
      <c r="H13" s="62"/>
      <c r="I13" s="13"/>
      <c r="J13" s="62"/>
      <c r="K13" s="62"/>
    </row>
    <row r="14" spans="1:11" s="26" customFormat="1" ht="23.1" x14ac:dyDescent="0.85">
      <c r="A14" s="27" t="s">
        <v>88</v>
      </c>
      <c r="B14" s="74" t="s">
        <v>82</v>
      </c>
      <c r="C14" s="75"/>
      <c r="D14" s="75"/>
      <c r="E14" s="75"/>
      <c r="F14" s="75"/>
      <c r="G14" s="75"/>
      <c r="H14" s="76"/>
      <c r="J14" s="43"/>
    </row>
    <row r="15" spans="1:11" ht="51" customHeight="1" x14ac:dyDescent="0.55000000000000004">
      <c r="A15" s="28" t="s">
        <v>7</v>
      </c>
      <c r="B15" s="20" t="s">
        <v>104</v>
      </c>
      <c r="C15" s="29"/>
      <c r="D15" s="18"/>
      <c r="E15" s="65"/>
      <c r="F15" s="19">
        <f>E15*10</f>
        <v>0</v>
      </c>
      <c r="G15" s="19"/>
      <c r="H15" s="47" t="s">
        <v>100</v>
      </c>
      <c r="I15" s="6"/>
      <c r="J15" s="43"/>
    </row>
    <row r="16" spans="1:11" ht="30" customHeight="1" x14ac:dyDescent="0.55000000000000004">
      <c r="A16" s="28" t="s">
        <v>86</v>
      </c>
      <c r="B16" s="20" t="s">
        <v>0</v>
      </c>
      <c r="C16" s="16"/>
      <c r="D16" s="17" t="s">
        <v>58</v>
      </c>
      <c r="E16" s="66"/>
      <c r="F16" s="45" t="str">
        <f>IF(E16="Herren",10,IF(E16="Damen",10,IF(E16="gemischt",30,"Bitte Antwort gemäß der Vorgaben formulieren")))</f>
        <v>Bitte Antwort gemäß der Vorgaben formulieren</v>
      </c>
      <c r="G16" s="18"/>
      <c r="H16" s="18" t="s">
        <v>49</v>
      </c>
      <c r="I16" s="6"/>
      <c r="J16" s="43"/>
    </row>
    <row r="17" spans="1:10" ht="42" x14ac:dyDescent="0.55000000000000004">
      <c r="A17" s="28" t="s">
        <v>8</v>
      </c>
      <c r="B17" s="20" t="s">
        <v>83</v>
      </c>
      <c r="C17" s="16"/>
      <c r="D17" s="17" t="s">
        <v>57</v>
      </c>
      <c r="E17" s="66" t="s">
        <v>108</v>
      </c>
      <c r="F17" s="51" t="str">
        <f>IF(E17="ja", 100,IF(E17="nein",0,"Bitte Antwort gemäß der Vorgaben formulieren"))</f>
        <v>Bitte Antwort gemäß der Vorgaben formulieren</v>
      </c>
      <c r="G17" s="18"/>
      <c r="H17" s="18" t="s">
        <v>67</v>
      </c>
      <c r="I17" s="6"/>
      <c r="J17" s="43"/>
    </row>
    <row r="18" spans="1:10" ht="42" x14ac:dyDescent="0.55000000000000004">
      <c r="A18" s="28" t="s">
        <v>9</v>
      </c>
      <c r="B18" s="20" t="s">
        <v>110</v>
      </c>
      <c r="C18" s="16"/>
      <c r="D18" s="17" t="s">
        <v>57</v>
      </c>
      <c r="E18" s="66" t="s">
        <v>108</v>
      </c>
      <c r="F18" s="45" t="str">
        <f>IF(E18="ja", 30,IF(E18="nein",0,"Bitte Antwort gemäß der Vorgaben formulieren"))</f>
        <v>Bitte Antwort gemäß der Vorgaben formulieren</v>
      </c>
      <c r="G18" s="18"/>
      <c r="H18" s="18" t="s">
        <v>50</v>
      </c>
      <c r="I18" s="6"/>
      <c r="J18" s="43"/>
    </row>
    <row r="19" spans="1:10" ht="42" x14ac:dyDescent="0.55000000000000004">
      <c r="A19" s="28" t="s">
        <v>10</v>
      </c>
      <c r="B19" s="20" t="s">
        <v>1</v>
      </c>
      <c r="C19" s="16"/>
      <c r="D19" s="17" t="s">
        <v>57</v>
      </c>
      <c r="E19" s="66" t="s">
        <v>108</v>
      </c>
      <c r="F19" s="45" t="str">
        <f>IF(E19="ja", 30,IF(E19="nein",0,"Bitte Antwort gemäß der Vorgaben formulieren"))</f>
        <v>Bitte Antwort gemäß der Vorgaben formulieren</v>
      </c>
      <c r="G19" s="18"/>
      <c r="H19" s="18" t="s">
        <v>50</v>
      </c>
      <c r="I19" s="6"/>
      <c r="J19" s="43"/>
    </row>
    <row r="20" spans="1:10" ht="42" x14ac:dyDescent="0.55000000000000004">
      <c r="A20" s="28" t="s">
        <v>11</v>
      </c>
      <c r="B20" s="20" t="s">
        <v>2</v>
      </c>
      <c r="C20" s="16"/>
      <c r="D20" s="17" t="s">
        <v>57</v>
      </c>
      <c r="E20" s="66" t="s">
        <v>108</v>
      </c>
      <c r="F20" s="45" t="str">
        <f>IF(E20="ja", 30,IF(E20="nein",0,"Bitte Antwort gemäß der Vorgaben formulieren"))</f>
        <v>Bitte Antwort gemäß der Vorgaben formulieren</v>
      </c>
      <c r="G20" s="18"/>
      <c r="H20" s="18" t="s">
        <v>50</v>
      </c>
      <c r="I20" s="6"/>
      <c r="J20" s="43"/>
    </row>
    <row r="21" spans="1:10" ht="42" x14ac:dyDescent="0.55000000000000004">
      <c r="A21" s="28" t="s">
        <v>12</v>
      </c>
      <c r="B21" s="20" t="s">
        <v>111</v>
      </c>
      <c r="C21" s="16"/>
      <c r="D21" s="17" t="s">
        <v>57</v>
      </c>
      <c r="E21" s="66" t="s">
        <v>108</v>
      </c>
      <c r="F21" s="45" t="str">
        <f>IF(E21="ja", 30,IF(E21="nein",0,"Bitte Antwort gemäß der Vorgaben formulieren"))</f>
        <v>Bitte Antwort gemäß der Vorgaben formulieren</v>
      </c>
      <c r="G21" s="18"/>
      <c r="H21" s="18" t="s">
        <v>84</v>
      </c>
      <c r="I21" s="6"/>
      <c r="J21" s="43"/>
    </row>
    <row r="22" spans="1:10" ht="42" x14ac:dyDescent="0.55000000000000004">
      <c r="A22" s="28" t="s">
        <v>13</v>
      </c>
      <c r="B22" s="20" t="s">
        <v>54</v>
      </c>
      <c r="C22" s="16"/>
      <c r="D22" s="17" t="s">
        <v>57</v>
      </c>
      <c r="E22" s="66" t="s">
        <v>108</v>
      </c>
      <c r="F22" s="45" t="str">
        <f>IF(E22="ja", 30,IF(E22="nein",0,"Bitte Antwort gemäß der Vorgaben formulieren"))</f>
        <v>Bitte Antwort gemäß der Vorgaben formulieren</v>
      </c>
      <c r="G22" s="18"/>
      <c r="H22" s="18" t="s">
        <v>84</v>
      </c>
      <c r="I22" s="6"/>
      <c r="J22" s="43"/>
    </row>
    <row r="23" spans="1:10" ht="28.8" x14ac:dyDescent="0.55000000000000004">
      <c r="A23" s="28" t="s">
        <v>14</v>
      </c>
      <c r="B23" s="20" t="s">
        <v>3</v>
      </c>
      <c r="C23" s="16"/>
      <c r="D23" s="18" t="s">
        <v>61</v>
      </c>
      <c r="E23" s="66"/>
      <c r="F23" s="45">
        <f>E23*20</f>
        <v>0</v>
      </c>
      <c r="G23" s="19"/>
      <c r="H23" s="18" t="s">
        <v>51</v>
      </c>
      <c r="I23" s="6"/>
      <c r="J23" s="43"/>
    </row>
    <row r="24" spans="1:10" ht="28.8" x14ac:dyDescent="0.55000000000000004">
      <c r="A24" s="28" t="s">
        <v>6</v>
      </c>
      <c r="B24" s="20" t="s">
        <v>4</v>
      </c>
      <c r="C24" s="16"/>
      <c r="D24" s="18" t="s">
        <v>61</v>
      </c>
      <c r="E24" s="66"/>
      <c r="F24" s="46">
        <f>E24*10</f>
        <v>0</v>
      </c>
      <c r="G24" s="19"/>
      <c r="H24" s="18" t="s">
        <v>52</v>
      </c>
      <c r="I24" s="6"/>
      <c r="J24" s="43"/>
    </row>
    <row r="25" spans="1:10" ht="42" x14ac:dyDescent="0.55000000000000004">
      <c r="A25" s="28" t="s">
        <v>87</v>
      </c>
      <c r="B25" s="20" t="s">
        <v>5</v>
      </c>
      <c r="C25" s="16"/>
      <c r="D25" s="17" t="s">
        <v>60</v>
      </c>
      <c r="E25" s="66"/>
      <c r="F25" s="45" t="str">
        <f>IF(E25="ja",100,IF(E25="teilweise",50,IF(E25="nein",0,"Bitte Antwort gemäß der Vorgaben formulieren")))</f>
        <v>Bitte Antwort gemäß der Vorgaben formulieren</v>
      </c>
      <c r="G25" s="18"/>
      <c r="H25" s="18" t="s">
        <v>62</v>
      </c>
      <c r="I25" s="6"/>
      <c r="J25" s="43"/>
    </row>
    <row r="26" spans="1:10" ht="23.1" x14ac:dyDescent="0.55000000000000004">
      <c r="A26" s="27" t="s">
        <v>89</v>
      </c>
      <c r="B26" s="49" t="s">
        <v>92</v>
      </c>
      <c r="C26" s="52"/>
      <c r="D26" s="52"/>
      <c r="E26" s="52"/>
      <c r="F26" s="55" t="str">
        <f t="shared" ref="F26" si="0">IF(E26="ja", 30,IF(E26="nein",0,"Bitte Antwort gemäß der Vorgaben formulieren"))</f>
        <v>Bitte Antwort gemäß der Vorgaben formulieren</v>
      </c>
      <c r="G26" s="52"/>
      <c r="H26" s="53"/>
      <c r="I26" s="6"/>
      <c r="J26" s="43"/>
    </row>
    <row r="27" spans="1:10" ht="42" x14ac:dyDescent="0.55000000000000004">
      <c r="A27" s="28" t="s">
        <v>15</v>
      </c>
      <c r="B27" s="20" t="s">
        <v>112</v>
      </c>
      <c r="C27" s="39"/>
      <c r="D27" s="17" t="s">
        <v>57</v>
      </c>
      <c r="E27" s="66"/>
      <c r="F27" s="45" t="str">
        <f>IF(E27="ja", 30,IF(E27="nein",0,"Bitte Antwort gemäß der Vorgaben formulieren"))</f>
        <v>Bitte Antwort gemäß der Vorgaben formulieren</v>
      </c>
      <c r="G27" s="18"/>
      <c r="H27" s="18" t="s">
        <v>50</v>
      </c>
      <c r="I27" s="6"/>
      <c r="J27" s="43"/>
    </row>
    <row r="28" spans="1:10" ht="28.8" x14ac:dyDescent="0.55000000000000004">
      <c r="A28" s="28" t="s">
        <v>19</v>
      </c>
      <c r="B28" s="20" t="s">
        <v>16</v>
      </c>
      <c r="C28" s="39"/>
      <c r="D28" s="18"/>
      <c r="E28" s="66">
        <v>0</v>
      </c>
      <c r="F28" s="46">
        <f>IF(E28&gt;6,100,IF(E28&gt;3,50,IF(E28&gt;0,30,0)))</f>
        <v>0</v>
      </c>
      <c r="G28" s="18"/>
      <c r="H28" s="18" t="s">
        <v>77</v>
      </c>
      <c r="I28" s="6"/>
      <c r="J28" s="43"/>
    </row>
    <row r="29" spans="1:10" x14ac:dyDescent="0.55000000000000004">
      <c r="A29" s="28" t="s">
        <v>20</v>
      </c>
      <c r="B29" s="20" t="s">
        <v>17</v>
      </c>
      <c r="C29" s="39"/>
      <c r="D29" s="17" t="s">
        <v>57</v>
      </c>
      <c r="E29" s="66"/>
      <c r="F29" s="45" t="s">
        <v>119</v>
      </c>
      <c r="G29" s="18"/>
      <c r="H29" s="18" t="s">
        <v>50</v>
      </c>
      <c r="I29" s="6"/>
      <c r="J29" s="43"/>
    </row>
    <row r="30" spans="1:10" ht="42" x14ac:dyDescent="0.55000000000000004">
      <c r="A30" s="28" t="s">
        <v>21</v>
      </c>
      <c r="B30" s="20" t="s">
        <v>102</v>
      </c>
      <c r="C30" s="39"/>
      <c r="D30" s="17" t="s">
        <v>57</v>
      </c>
      <c r="E30" s="66" t="s">
        <v>108</v>
      </c>
      <c r="F30" s="45" t="str">
        <f>IF(E30="ja", 30,IF(E30="nein",0,"Bitte Antwort gemäß der Vorgaben formulieren"))</f>
        <v>Bitte Antwort gemäß der Vorgaben formulieren</v>
      </c>
      <c r="G30" s="18"/>
      <c r="H30" s="18" t="s">
        <v>50</v>
      </c>
      <c r="I30" s="6"/>
      <c r="J30" s="43"/>
    </row>
    <row r="31" spans="1:10" ht="42" x14ac:dyDescent="0.55000000000000004">
      <c r="A31" s="28" t="s">
        <v>22</v>
      </c>
      <c r="B31" s="20" t="s">
        <v>18</v>
      </c>
      <c r="C31" s="39"/>
      <c r="D31" s="17" t="s">
        <v>57</v>
      </c>
      <c r="E31" s="66" t="s">
        <v>108</v>
      </c>
      <c r="F31" s="45" t="str">
        <f>IF(E31="ja", 30,IF(E31="nein",0,"Bitte Antwort gemäß der Vorgaben formulieren"))</f>
        <v>Bitte Antwort gemäß der Vorgaben formulieren</v>
      </c>
      <c r="G31" s="18"/>
      <c r="H31" s="18" t="s">
        <v>50</v>
      </c>
      <c r="I31" s="6"/>
      <c r="J31" s="43"/>
    </row>
    <row r="32" spans="1:10" x14ac:dyDescent="0.55000000000000004">
      <c r="A32" s="30" t="s">
        <v>23</v>
      </c>
      <c r="B32" s="31" t="s">
        <v>24</v>
      </c>
      <c r="C32" s="32"/>
      <c r="D32" s="40"/>
      <c r="E32" s="41"/>
      <c r="F32" s="54" t="str">
        <f t="shared" ref="F32:F38" si="1">IF(E32="ja", 30,IF(E32="nein",0,"Bitte Antwort gemäß der Vorgaben formulieren"))</f>
        <v>Bitte Antwort gemäß der Vorgaben formulieren</v>
      </c>
      <c r="G32" s="40"/>
      <c r="H32" s="42"/>
      <c r="I32" s="6"/>
      <c r="J32" s="43"/>
    </row>
    <row r="33" spans="1:10" ht="42" x14ac:dyDescent="0.55000000000000004">
      <c r="A33" s="33"/>
      <c r="B33" s="34" t="s">
        <v>103</v>
      </c>
      <c r="C33" s="21"/>
      <c r="D33" s="17" t="s">
        <v>57</v>
      </c>
      <c r="E33" s="66" t="s">
        <v>108</v>
      </c>
      <c r="F33" s="45" t="str">
        <f t="shared" si="1"/>
        <v>Bitte Antwort gemäß der Vorgaben formulieren</v>
      </c>
      <c r="G33" s="18"/>
      <c r="H33" s="18" t="s">
        <v>50</v>
      </c>
      <c r="I33" s="6"/>
      <c r="J33" s="43"/>
    </row>
    <row r="34" spans="1:10" ht="42" x14ac:dyDescent="0.55000000000000004">
      <c r="A34" s="33"/>
      <c r="B34" s="34" t="s">
        <v>93</v>
      </c>
      <c r="C34" s="21"/>
      <c r="D34" s="17" t="s">
        <v>57</v>
      </c>
      <c r="E34" s="66" t="s">
        <v>108</v>
      </c>
      <c r="F34" s="45" t="str">
        <f t="shared" si="1"/>
        <v>Bitte Antwort gemäß der Vorgaben formulieren</v>
      </c>
      <c r="G34" s="18"/>
      <c r="H34" s="18" t="s">
        <v>50</v>
      </c>
      <c r="I34" s="6"/>
      <c r="J34" s="43"/>
    </row>
    <row r="35" spans="1:10" ht="42" x14ac:dyDescent="0.55000000000000004">
      <c r="A35" s="33"/>
      <c r="B35" s="34" t="s">
        <v>94</v>
      </c>
      <c r="C35" s="21"/>
      <c r="D35" s="17" t="s">
        <v>57</v>
      </c>
      <c r="E35" s="66" t="s">
        <v>108</v>
      </c>
      <c r="F35" s="45" t="str">
        <f t="shared" si="1"/>
        <v>Bitte Antwort gemäß der Vorgaben formulieren</v>
      </c>
      <c r="G35" s="18"/>
      <c r="H35" s="18" t="s">
        <v>50</v>
      </c>
      <c r="I35" s="6"/>
      <c r="J35" s="43"/>
    </row>
    <row r="36" spans="1:10" ht="42" x14ac:dyDescent="0.55000000000000004">
      <c r="A36" s="33"/>
      <c r="B36" s="34" t="s">
        <v>95</v>
      </c>
      <c r="C36" s="21"/>
      <c r="D36" s="17" t="s">
        <v>57</v>
      </c>
      <c r="E36" s="66" t="s">
        <v>108</v>
      </c>
      <c r="F36" s="45" t="str">
        <f t="shared" si="1"/>
        <v>Bitte Antwort gemäß der Vorgaben formulieren</v>
      </c>
      <c r="G36" s="18"/>
      <c r="H36" s="18" t="s">
        <v>50</v>
      </c>
      <c r="I36" s="6"/>
      <c r="J36" s="43"/>
    </row>
    <row r="37" spans="1:10" ht="42" x14ac:dyDescent="0.55000000000000004">
      <c r="B37" s="34" t="s">
        <v>96</v>
      </c>
      <c r="C37" s="21"/>
      <c r="D37" s="17" t="s">
        <v>57</v>
      </c>
      <c r="E37" s="66"/>
      <c r="F37" s="45" t="str">
        <f t="shared" si="1"/>
        <v>Bitte Antwort gemäß der Vorgaben formulieren</v>
      </c>
      <c r="G37" s="18"/>
      <c r="H37" s="18" t="s">
        <v>50</v>
      </c>
      <c r="I37" s="6"/>
      <c r="J37" s="43"/>
    </row>
    <row r="38" spans="1:10" ht="42" x14ac:dyDescent="0.55000000000000004">
      <c r="A38" s="33"/>
      <c r="B38" s="35" t="s">
        <v>97</v>
      </c>
      <c r="C38" s="36"/>
      <c r="D38" s="17" t="s">
        <v>57</v>
      </c>
      <c r="E38" s="66" t="s">
        <v>108</v>
      </c>
      <c r="F38" s="45" t="str">
        <f t="shared" si="1"/>
        <v>Bitte Antwort gemäß der Vorgaben formulieren</v>
      </c>
      <c r="G38" s="18"/>
      <c r="H38" s="18" t="s">
        <v>50</v>
      </c>
      <c r="I38" s="6"/>
      <c r="J38" s="43"/>
    </row>
    <row r="39" spans="1:10" ht="42" x14ac:dyDescent="0.55000000000000004">
      <c r="A39" s="28" t="s">
        <v>25</v>
      </c>
      <c r="B39" s="20" t="s">
        <v>26</v>
      </c>
      <c r="C39" s="16"/>
      <c r="D39" s="17" t="s">
        <v>57</v>
      </c>
      <c r="E39" s="66" t="s">
        <v>108</v>
      </c>
      <c r="F39" s="45" t="str">
        <f>IF(E39="ja", 50,IF(E39="nein",0,"Bitte Antwort gemäß der Vorgaben formulieren"))</f>
        <v>Bitte Antwort gemäß der Vorgaben formulieren</v>
      </c>
      <c r="G39" s="18"/>
      <c r="H39" s="18" t="s">
        <v>53</v>
      </c>
      <c r="I39" s="6"/>
      <c r="J39" s="43"/>
    </row>
    <row r="40" spans="1:10" ht="23.1" x14ac:dyDescent="0.55000000000000004">
      <c r="A40" s="37" t="s">
        <v>90</v>
      </c>
      <c r="B40" s="49" t="s">
        <v>27</v>
      </c>
      <c r="C40" s="52"/>
      <c r="D40" s="52"/>
      <c r="E40" s="52"/>
      <c r="F40" s="55" t="str">
        <f t="shared" ref="F40" si="2">IF(E40="ja", 30,IF(E40="nein",0,"Bitte Antwort gemäß der Vorgaben formulieren"))</f>
        <v>Bitte Antwort gemäß der Vorgaben formulieren</v>
      </c>
      <c r="G40" s="52"/>
      <c r="H40" s="53"/>
      <c r="I40" s="6"/>
      <c r="J40" s="43"/>
    </row>
    <row r="41" spans="1:10" ht="30" customHeight="1" x14ac:dyDescent="0.55000000000000004">
      <c r="A41" s="28" t="s">
        <v>28</v>
      </c>
      <c r="B41" s="20" t="s">
        <v>64</v>
      </c>
      <c r="C41" s="38"/>
      <c r="D41" s="17" t="s">
        <v>65</v>
      </c>
      <c r="E41" s="66" t="s">
        <v>108</v>
      </c>
      <c r="F41" s="45" t="str">
        <f>IF(E41="kurzfristig",10,IF(E41="mittelfristig",50,IF(E41="langfristig",80,"Bitte Antwort gemäß der Vorgaben formulieren")))</f>
        <v>Bitte Antwort gemäß der Vorgaben formulieren</v>
      </c>
      <c r="G41" s="18"/>
      <c r="H41" s="18" t="s">
        <v>66</v>
      </c>
      <c r="I41" s="6"/>
      <c r="J41" s="43"/>
    </row>
    <row r="42" spans="1:10" ht="42" x14ac:dyDescent="0.55000000000000004">
      <c r="A42" s="28" t="s">
        <v>29</v>
      </c>
      <c r="B42" s="20" t="s">
        <v>98</v>
      </c>
      <c r="C42" s="16"/>
      <c r="D42" s="17" t="s">
        <v>57</v>
      </c>
      <c r="E42" s="66" t="s">
        <v>108</v>
      </c>
      <c r="F42" s="45" t="str">
        <f t="shared" ref="F42:F45" si="3">IF(E42="ja", 50,IF(E42="nein",0,"Bitte Antwort gemäß der Vorgaben formulieren"))</f>
        <v>Bitte Antwort gemäß der Vorgaben formulieren</v>
      </c>
      <c r="G42" s="18"/>
      <c r="H42" s="18" t="s">
        <v>53</v>
      </c>
      <c r="I42" s="6"/>
      <c r="J42" s="43"/>
    </row>
    <row r="43" spans="1:10" ht="42" x14ac:dyDescent="0.55000000000000004">
      <c r="A43" s="28" t="s">
        <v>30</v>
      </c>
      <c r="B43" s="20" t="s">
        <v>31</v>
      </c>
      <c r="C43" s="16"/>
      <c r="D43" s="17" t="s">
        <v>57</v>
      </c>
      <c r="E43" s="66" t="s">
        <v>108</v>
      </c>
      <c r="F43" s="45" t="str">
        <f t="shared" si="3"/>
        <v>Bitte Antwort gemäß der Vorgaben formulieren</v>
      </c>
      <c r="G43" s="18"/>
      <c r="H43" s="18" t="s">
        <v>53</v>
      </c>
      <c r="I43" s="6"/>
      <c r="J43" s="43"/>
    </row>
    <row r="44" spans="1:10" ht="42" x14ac:dyDescent="0.55000000000000004">
      <c r="A44" s="28" t="s">
        <v>32</v>
      </c>
      <c r="B44" s="20" t="s">
        <v>35</v>
      </c>
      <c r="C44" s="16"/>
      <c r="D44" s="17" t="s">
        <v>57</v>
      </c>
      <c r="E44" s="66" t="s">
        <v>108</v>
      </c>
      <c r="F44" s="45" t="str">
        <f t="shared" si="3"/>
        <v>Bitte Antwort gemäß der Vorgaben formulieren</v>
      </c>
      <c r="G44" s="18"/>
      <c r="H44" s="18" t="s">
        <v>53</v>
      </c>
      <c r="I44" s="6"/>
      <c r="J44" s="43"/>
    </row>
    <row r="45" spans="1:10" ht="42" x14ac:dyDescent="0.55000000000000004">
      <c r="A45" s="28" t="s">
        <v>33</v>
      </c>
      <c r="B45" s="20" t="s">
        <v>34</v>
      </c>
      <c r="C45" s="16"/>
      <c r="D45" s="17" t="s">
        <v>57</v>
      </c>
      <c r="E45" s="66" t="s">
        <v>108</v>
      </c>
      <c r="F45" s="45" t="str">
        <f t="shared" si="3"/>
        <v>Bitte Antwort gemäß der Vorgaben formulieren</v>
      </c>
      <c r="G45" s="18"/>
      <c r="H45" s="18" t="s">
        <v>53</v>
      </c>
      <c r="I45" s="6"/>
      <c r="J45" s="43"/>
    </row>
    <row r="46" spans="1:10" ht="30" customHeight="1" x14ac:dyDescent="0.55000000000000004">
      <c r="A46" s="28" t="s">
        <v>36</v>
      </c>
      <c r="B46" s="20" t="s">
        <v>71</v>
      </c>
      <c r="C46" s="16"/>
      <c r="D46" s="18" t="s">
        <v>61</v>
      </c>
      <c r="E46" s="66"/>
      <c r="F46" s="19">
        <f>IF(E46&gt;2,200,IF(E46&gt;1,100,IF(E46&gt;0,50,0)))</f>
        <v>0</v>
      </c>
      <c r="G46" s="18"/>
      <c r="H46" s="18" t="s">
        <v>72</v>
      </c>
      <c r="I46" s="6"/>
      <c r="J46" s="43"/>
    </row>
    <row r="47" spans="1:10" ht="23.1" x14ac:dyDescent="0.55000000000000004">
      <c r="A47" s="27" t="s">
        <v>91</v>
      </c>
      <c r="B47" s="49" t="s">
        <v>105</v>
      </c>
      <c r="C47" s="50"/>
      <c r="D47" s="52"/>
      <c r="E47" s="52"/>
      <c r="F47" s="55" t="str">
        <f t="shared" ref="F47" si="4">IF(E47="ja", 30,IF(E47="nein",0,"Bitte Antwort gemäß der Vorgaben formulieren"))</f>
        <v>Bitte Antwort gemäß der Vorgaben formulieren</v>
      </c>
      <c r="G47" s="52"/>
      <c r="H47" s="53"/>
      <c r="I47" s="6"/>
      <c r="J47" s="43"/>
    </row>
    <row r="48" spans="1:10" ht="35.1" x14ac:dyDescent="0.55000000000000004">
      <c r="A48" s="28" t="s">
        <v>37</v>
      </c>
      <c r="B48" s="20" t="s">
        <v>106</v>
      </c>
      <c r="C48" s="16"/>
      <c r="D48" s="18" t="s">
        <v>61</v>
      </c>
      <c r="E48" s="66"/>
      <c r="F48" s="19">
        <f>IF(E48&gt;5,300,IF(E48&gt;3,200,IF(E48&gt;0,100,0)))</f>
        <v>0</v>
      </c>
      <c r="G48" s="18"/>
      <c r="H48" s="18" t="s">
        <v>78</v>
      </c>
      <c r="I48" s="19">
        <f>IF(H48&gt;5,300,IF(H48&gt;3,200,100))</f>
        <v>300</v>
      </c>
      <c r="J48" s="43"/>
    </row>
    <row r="49" spans="1:12" ht="35.1" x14ac:dyDescent="0.55000000000000004">
      <c r="A49" s="28" t="s">
        <v>38</v>
      </c>
      <c r="B49" s="20" t="s">
        <v>68</v>
      </c>
      <c r="C49" s="16"/>
      <c r="D49" s="18" t="s">
        <v>69</v>
      </c>
      <c r="E49" s="66"/>
      <c r="F49" s="19">
        <f>IF(E49&gt;1500,500,IF(E49&gt;500,300,IF(E49&gt;0,200,0)))</f>
        <v>0</v>
      </c>
      <c r="G49" s="18"/>
      <c r="H49" s="18" t="s">
        <v>76</v>
      </c>
      <c r="I49" s="6"/>
      <c r="J49" s="43"/>
    </row>
    <row r="50" spans="1:12" ht="42" x14ac:dyDescent="0.55000000000000004">
      <c r="A50" s="28" t="s">
        <v>39</v>
      </c>
      <c r="B50" s="20" t="s">
        <v>40</v>
      </c>
      <c r="C50" s="16"/>
      <c r="D50" s="17" t="s">
        <v>57</v>
      </c>
      <c r="E50" s="66"/>
      <c r="F50" s="45" t="str">
        <f>IF(E50="ja", 30,IF(E50="nein",0,"Bitte Antwort gemäß der Vorgaben formulieren"))</f>
        <v>Bitte Antwort gemäß der Vorgaben formulieren</v>
      </c>
      <c r="G50" s="18"/>
      <c r="H50" s="18" t="s">
        <v>108</v>
      </c>
      <c r="I50" s="6"/>
      <c r="J50" s="43"/>
    </row>
    <row r="51" spans="1:12" ht="42" x14ac:dyDescent="0.55000000000000004">
      <c r="A51" s="28" t="s">
        <v>41</v>
      </c>
      <c r="B51" s="20" t="s">
        <v>42</v>
      </c>
      <c r="C51" s="16"/>
      <c r="D51" s="17" t="s">
        <v>57</v>
      </c>
      <c r="E51" s="66"/>
      <c r="F51" s="45" t="str">
        <f>IF(E51="ja", 100,IF(E51="nein",0,"Bitte Antwort gemäß der Vorgaben formulieren"))</f>
        <v>Bitte Antwort gemäß der Vorgaben formulieren</v>
      </c>
      <c r="G51" s="18"/>
      <c r="H51" s="18" t="s">
        <v>67</v>
      </c>
      <c r="I51" s="6"/>
      <c r="J51" s="43"/>
    </row>
    <row r="52" spans="1:12" ht="40.5" customHeight="1" x14ac:dyDescent="0.55000000000000004">
      <c r="A52" s="28" t="s">
        <v>43</v>
      </c>
      <c r="B52" s="20" t="s">
        <v>44</v>
      </c>
      <c r="C52" s="16"/>
      <c r="D52" s="17" t="s">
        <v>57</v>
      </c>
      <c r="E52" s="66"/>
      <c r="F52" s="45" t="str">
        <f>IF(E52="ja", 100,IF(E52="nein",0,"Bitte Antwort gemäß der Vorgaben formulieren"))</f>
        <v>Bitte Antwort gemäß der Vorgaben formulieren</v>
      </c>
      <c r="G52" s="18"/>
      <c r="H52" s="18" t="s">
        <v>67</v>
      </c>
      <c r="I52" s="6"/>
      <c r="J52" s="43"/>
    </row>
    <row r="53" spans="1:12" ht="19.5" customHeight="1" x14ac:dyDescent="0.55000000000000004">
      <c r="A53" s="28" t="s">
        <v>45</v>
      </c>
      <c r="B53" s="20" t="s">
        <v>46</v>
      </c>
      <c r="C53" s="16"/>
      <c r="D53" s="17" t="s">
        <v>57</v>
      </c>
      <c r="E53" s="66"/>
      <c r="F53" s="45" t="str">
        <f>IF(E53="ja", 100,IF(E53="nein",0,"Bitte Antwort gemäß der Vorgaben formulieren"))</f>
        <v>Bitte Antwort gemäß der Vorgaben formulieren</v>
      </c>
      <c r="G53" s="18"/>
      <c r="H53" s="18" t="s">
        <v>67</v>
      </c>
      <c r="I53" s="6"/>
      <c r="J53" s="43"/>
    </row>
    <row r="54" spans="1:12" ht="23.4" x14ac:dyDescent="0.55000000000000004">
      <c r="A54" s="28" t="s">
        <v>47</v>
      </c>
      <c r="B54" s="20" t="s">
        <v>48</v>
      </c>
      <c r="C54" s="16"/>
      <c r="D54" s="18" t="s">
        <v>101</v>
      </c>
      <c r="E54" s="56" t="s">
        <v>114</v>
      </c>
      <c r="F54" s="67"/>
      <c r="G54" s="18"/>
      <c r="H54" s="18" t="s">
        <v>79</v>
      </c>
      <c r="I54" s="6"/>
      <c r="J54" s="43"/>
    </row>
    <row r="55" spans="1:12" x14ac:dyDescent="0.55000000000000004">
      <c r="B55" s="4"/>
    </row>
    <row r="57" spans="1:12" ht="30" customHeight="1" x14ac:dyDescent="0.55000000000000004">
      <c r="B57" s="77" t="s">
        <v>99</v>
      </c>
      <c r="C57" s="78"/>
      <c r="D57" s="78"/>
      <c r="E57" s="78"/>
      <c r="F57" s="78"/>
      <c r="G57" s="78"/>
      <c r="H57" s="78"/>
    </row>
    <row r="58" spans="1:12" x14ac:dyDescent="0.55000000000000004">
      <c r="B58" s="4"/>
    </row>
    <row r="59" spans="1:12" ht="15.6" x14ac:dyDescent="0.55000000000000004">
      <c r="A59" s="68" t="s">
        <v>115</v>
      </c>
      <c r="B59" s="4"/>
      <c r="E59" s="5"/>
    </row>
    <row r="60" spans="1:12" x14ac:dyDescent="0.55000000000000004">
      <c r="A60" s="1" t="s">
        <v>116</v>
      </c>
      <c r="B60" s="71" t="s">
        <v>117</v>
      </c>
      <c r="D60" s="69"/>
      <c r="E60" s="69"/>
      <c r="F60" s="69"/>
    </row>
    <row r="61" spans="1:12" x14ac:dyDescent="0.55000000000000004">
      <c r="B61" s="71" t="s">
        <v>118</v>
      </c>
      <c r="D61" s="69"/>
      <c r="E61" s="70"/>
      <c r="F61" s="69"/>
    </row>
    <row r="62" spans="1:12" x14ac:dyDescent="0.55000000000000004">
      <c r="B62" s="4"/>
    </row>
    <row r="63" spans="1:12" x14ac:dyDescent="0.55000000000000004">
      <c r="B63" s="4"/>
    </row>
    <row r="64" spans="1:12" ht="31.8" x14ac:dyDescent="0.55000000000000004">
      <c r="D64" s="21"/>
      <c r="E64" s="22" t="s">
        <v>85</v>
      </c>
      <c r="F64" s="23">
        <f>SUM(F15:F54)</f>
        <v>0</v>
      </c>
      <c r="G64" s="21"/>
      <c r="H64" s="24" t="str">
        <f>IF(F64&gt;2699,"LIONS FUTUTRE AWARD IN GOLD",IF(F64&gt;2299,"LIONS FUTUTRE AWARD IN SILBER",IF(F64&gt;1849,"LIONS FUTUTRE AWARD IN BRONZE", "ES REICHT LEIDER NOCH NICHT")))</f>
        <v>ES REICHT LEIDER NOCH NICHT</v>
      </c>
      <c r="I64" s="25"/>
      <c r="J64" s="21"/>
      <c r="K64" s="25"/>
      <c r="L64" s="25"/>
    </row>
    <row r="66" spans="1:4" x14ac:dyDescent="0.55000000000000004">
      <c r="D66" s="2" t="s">
        <v>73</v>
      </c>
    </row>
    <row r="67" spans="1:4" x14ac:dyDescent="0.55000000000000004">
      <c r="D67" s="2" t="s">
        <v>74</v>
      </c>
    </row>
    <row r="68" spans="1:4" x14ac:dyDescent="0.55000000000000004">
      <c r="A68" s="48" t="s">
        <v>113</v>
      </c>
      <c r="D68" s="2" t="s">
        <v>75</v>
      </c>
    </row>
    <row r="69" spans="1:4" x14ac:dyDescent="0.55000000000000004">
      <c r="A69" s="72" t="s">
        <v>70</v>
      </c>
      <c r="B69" s="73"/>
    </row>
  </sheetData>
  <sheetProtection algorithmName="SHA-512" hashValue="Wxp6NyiUkKI81tmUqILkxd7UM6JeaWS1vtYdnOM2koj7QflOBSopxzyRP5Kt8f+lXs5+F+czclApRTKGult8kA==" saltValue="wguG+/P/SzoNKkjYhifn4A==" spinCount="100000" sheet="1" objects="1" scenarios="1" selectLockedCells="1"/>
  <mergeCells count="6">
    <mergeCell ref="A69:B69"/>
    <mergeCell ref="B14:H14"/>
    <mergeCell ref="B57:H57"/>
    <mergeCell ref="H1:H5"/>
    <mergeCell ref="A1:E5"/>
    <mergeCell ref="F1:F5"/>
  </mergeCells>
  <pageMargins left="0.70866141732283472" right="0.70866141732283472" top="0.78740157480314965" bottom="0.78740157480314965" header="0.31496062992125984" footer="0.31496062992125984"/>
  <pageSetup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Bewertungsbogen</vt:lpstr>
      <vt:lpstr>Bewertungsbogen!Druckbereich</vt:lpstr>
    </vt:vector>
  </TitlesOfParts>
  <Company>BHS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Dr.-Ing. Bookjans, Martin</dc:creator>
  <cp:lastModifiedBy>Sigrid Miksch</cp:lastModifiedBy>
  <cp:lastPrinted>2026-01-27T10:22:00Z</cp:lastPrinted>
  <dcterms:created xsi:type="dcterms:W3CDTF">2023-05-21T18:08:20Z</dcterms:created>
  <dcterms:modified xsi:type="dcterms:W3CDTF">2026-02-07T15:58:38Z</dcterms:modified>
</cp:coreProperties>
</file>